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F43" i="1" l="1"/>
  <c r="H106" i="1" l="1"/>
  <c r="G106" i="1"/>
  <c r="H118" i="1"/>
  <c r="G108" i="1" l="1"/>
  <c r="F34" i="1" l="1"/>
  <c r="E90" i="1" l="1"/>
  <c r="G118" i="1" l="1"/>
  <c r="G117" i="1"/>
  <c r="G116" i="1"/>
  <c r="G115" i="1"/>
  <c r="G114" i="1"/>
  <c r="H108" i="1"/>
  <c r="H105" i="1"/>
  <c r="G105" i="1"/>
  <c r="G93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52" i="1" l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H127" i="1"/>
  <c r="G127" i="1"/>
  <c r="H123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<sst xmlns="http://schemas.openxmlformats.org/spreadsheetml/2006/main" count="276" uniqueCount="254">
  <si>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</si>
  <si>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</si>
  <si>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</si>
  <si>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</si>
  <si>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</si>
  <si>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</si>
  <si>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</si>
  <si>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</si>
  <si>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</si>
  <si>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</si>
  <si>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</si>
  <si>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</si>
  <si>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</si>
  <si>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</si>
  <si>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</si>
  <si>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</si>
  <si>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</si>
  <si>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</si>
  <si>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</si>
  <si>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</si>
  <si>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</si>
  <si>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</si>
  <si>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</si>
  <si>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</si>
  <si>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</si>
  <si>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</si>
  <si>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</si>
  <si>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</si>
  <si>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</si>
  <si>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</si>
  <si>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</si>
  <si>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</si>
  <si>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</si>
  <si>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</si>
  <si>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</si>
  <si>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</si>
  <si>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</si>
  <si>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</si>
  <si>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</si>
  <si>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</si>
  <si>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</si>
  <si>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</si>
  <si>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</si>
  <si>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</si>
  <si>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</si>
  <si>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</si>
  <si>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</si>
  <si>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</si>
  <si>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</si>
  <si>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</si>
  <si>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</si>
  <si>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</si>
  <si>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</si>
  <si>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</si>
  <si>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</si>
  <si>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</si>
  <si>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</si>
  <si>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</si>
  <si>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</si>
  <si>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</si>
  <si>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</si>
  <si>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</si>
  <si>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</si>
  <si>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</si>
  <si>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</si>
  <si>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</si>
  <si>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</si>
  <si>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</si>
  <si>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</si>
  <si>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</si>
  <si>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</si>
  <si>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</si>
  <si>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</si>
  <si>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</si>
  <si>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</si>
  <si>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</si>
  <si>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</si>
  <si>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</si>
  <si>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</si>
  <si>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</si>
  <si>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</si>
  <si>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</si>
  <si>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</si>
  <si>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</si>
  <si>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</si>
  <si>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</si>
  <si>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</si>
  <si>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</si>
  <si>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</si>
  <si>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</si>
  <si>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</si>
  <si>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</si>
  <si>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</si>
  <si>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</si>
  <si>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</si>
  <si>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</si>
  <si>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</si>
  <si>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</si>
  <si>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</si>
  <si>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</si>
  <si>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</si>
  <si>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</si>
  <si>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</si>
  <si>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</si>
  <si>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</si>
  <si>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</si>
  <si>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</si>
  <si>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</si>
  <si>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</si>
  <si>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</si>
  <si>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</si>
  <si>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</si>
  <si>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</si>
  <si>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</si>
  <si>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</si>
  <si>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</si>
  <si>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</si>
  <si>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</si>
  <si>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</si>
  <si>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</si>
  <si>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</si>
  <si>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</si>
  <si>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</si>
  <si>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</si>
  <si>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</si>
  <si>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</si>
  <si>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</si>
  <si>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</si>
  <si>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</si>
  <si>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</si>
  <si>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</si>
  <si>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</si>
  <si>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</si>
  <si>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</si>
  <si>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</si>
  <si>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</si>
  <si>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</si>
  <si>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</si>
  <si>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</si>
  <si>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</si>
  <si>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</si>
  <si>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</si>
  <si>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</si>
  <si>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</si>
  <si>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</si>
  <si>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</si>
  <si>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</si>
  <si>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</si>
  <si>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</si>
  <si>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</si>
  <si>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</si>
  <si>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</si>
  <si>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</si>
  <si>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</si>
  <si>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</si>
  <si>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</si>
  <si>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</si>
  <si>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</si>
  <si>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</si>
  <si>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</si>
  <si>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</si>
  <si>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</si>
  <si>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</si>
  <si>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</si>
  <si>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</si>
  <si>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</si>
  <si>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</si>
  <si>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</si>
  <si>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</si>
  <si>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</si>
  <si>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</si>
  <si>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</si>
  <si>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</si>
  <si>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</si>
  <si>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</si>
  <si>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</si>
  <si>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</si>
  <si>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</si>
  <si>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</si>
  <si>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</si>
  <si>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</si>
  <si>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</si>
  <si>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</si>
  <si>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</si>
  <si>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</si>
  <si>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</si>
  <si>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</si>
  <si>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</si>
  <si>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</si>
  <si>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</si>
  <si>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</si>
  <si>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</si>
  <si>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</si>
  <si>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</si>
  <si>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</si>
  <si>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</si>
  <si>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</si>
  <si>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</si>
  <si>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</si>
  <si>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</si>
  <si>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</si>
  <si>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</si>
  <si>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</si>
  <si>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</si>
  <si>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</si>
  <si>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</si>
  <si>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</si>
  <si>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</si>
  <si>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</si>
  <si>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</si>
  <si>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</si>
  <si>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</si>
  <si>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</si>
  <si>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</si>
  <si>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</si>
  <si>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</si>
  <si>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</si>
  <si>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</si>
  <si>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</si>
  <si>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</si>
  <si>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</si>
  <si>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</si>
  <si>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</si>
  <si>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</si>
  <si>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</si>
  <si>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</si>
  <si>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</si>
  <si>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</si>
  <si>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</si>
  <si>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</si>
  <si>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</si>
  <si>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</si>
  <si>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</si>
  <si>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</si>
  <si>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</si>
  <si>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</si>
  <si>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</si>
  <si>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</si>
  <si>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</si>
  <si>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</si>
  <si>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</si>
  <si>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</si>
  <si>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</si>
  <si>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</si>
  <si>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</si>
  <si>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</si>
  <si>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</si>
  <si>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</si>
  <si>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</si>
  <si>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</si>
  <si>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за  2020рік</t>
  </si>
  <si>
    <t>Звітний період  2020р.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</si>
  <si>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193</t>
    </r>
  </si>
  <si>
    <t>Прізвище та ініціали керівника    ЛАШИН  Ігор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</si>
</sst>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7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64" fontId="12" fillId="8" borderId="19" xfId="0" applyNumberFormat="1" applyFont="1" applyFill="1" applyBorder="1" applyAlignment="1" applyProtection="1">
      <alignment horizontal="center" wrapText="1"/>
    </xf>
    <xf numFmtId="164" fontId="12" fillId="0" borderId="1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 applyProtection="1">
      <alignment horizontal="center"/>
    </xf>
    <xf numFmtId="164" fontId="12" fillId="0" borderId="19" xfId="0" applyNumberFormat="1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wrapText="1"/>
    </xf>
    <xf numFmtId="0" fontId="0" fillId="8" borderId="20" xfId="0" applyNumberFormat="1" applyFont="1" applyFill="1" applyBorder="1" applyAlignment="1" applyProtection="1">
      <alignment horizontal="center"/>
    </xf>
    <xf numFmtId="0" fontId="0" fillId="0" borderId="20" xfId="0" applyNumberFormat="1" applyFont="1" applyFill="1" applyBorder="1" applyAlignment="1" applyProtection="1"/>
    <xf numFmtId="164" fontId="12" fillId="8" borderId="20" xfId="0" applyNumberFormat="1" applyFont="1" applyFill="1" applyBorder="1" applyAlignment="1" applyProtection="1">
      <alignment horizontal="center" wrapText="1"/>
    </xf>
    <xf numFmtId="164" fontId="14" fillId="5" borderId="4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0" fillId="8" borderId="18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18" zoomScaleNormal="100" workbookViewId="0">
      <selection activeCell="F43" sqref="F43"/>
    </sheetView>
  </sheetViews>
  <sheetFormatPr defaultRowHeight="13.2" x14ac:dyDescent="0.25"/>
  <cols>
    <col min="1" max="1" width="54.33203125" customWidth="1"/>
    <col min="2" max="2" width="8.6640625" style="1" customWidth="1"/>
    <col min="3" max="3" width="12" customWidth="1"/>
    <col min="4" max="4" width="11.5546875" customWidth="1"/>
    <col min="5" max="5" width="9.5546875" customWidth="1"/>
    <col min="6" max="6" width="11.7773437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16"/>
      <c r="B2" s="117"/>
      <c r="C2" s="117"/>
      <c r="D2" s="117"/>
      <c r="E2" s="117"/>
      <c r="F2" s="117"/>
      <c r="G2" s="117"/>
      <c r="H2" s="117"/>
      <c r="I2" s="117"/>
      <c r="J2" s="117"/>
    </row>
    <row r="3" spans="1:14" ht="20.399999999999999" x14ac:dyDescent="0.35">
      <c r="A3" s="118" t="s">
        <v>159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4" ht="20.399999999999999" x14ac:dyDescent="0.35">
      <c r="A4" s="118" t="s">
        <v>160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14"/>
      <c r="C6" s="114"/>
      <c r="D6" s="5"/>
      <c r="E6" s="114"/>
      <c r="F6" s="106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114"/>
      <c r="C7" s="114"/>
      <c r="D7" s="5"/>
      <c r="E7" s="114"/>
      <c r="F7" s="106"/>
      <c r="G7" s="89" t="s">
        <v>161</v>
      </c>
      <c r="H7" s="107"/>
      <c r="I7" s="4"/>
      <c r="J7" s="4"/>
    </row>
    <row r="8" spans="1:14" ht="21" thickBot="1" x14ac:dyDescent="0.4">
      <c r="A8" s="26" t="s">
        <v>163</v>
      </c>
      <c r="B8" s="114"/>
      <c r="C8" s="114"/>
      <c r="D8" s="5"/>
      <c r="E8" s="114"/>
      <c r="F8" s="106"/>
      <c r="G8" s="89" t="s">
        <v>172</v>
      </c>
      <c r="H8" s="107"/>
      <c r="I8" s="4"/>
      <c r="J8" s="4"/>
    </row>
    <row r="9" spans="1:14" ht="21" thickBot="1" x14ac:dyDescent="0.4">
      <c r="A9" s="26" t="s">
        <v>164</v>
      </c>
      <c r="B9" s="114"/>
      <c r="C9" s="114"/>
      <c r="D9" s="5"/>
      <c r="E9" s="114"/>
      <c r="F9" s="106"/>
      <c r="G9" s="89" t="s">
        <v>173</v>
      </c>
      <c r="H9" s="107"/>
      <c r="I9" s="4"/>
      <c r="J9" s="4"/>
    </row>
    <row r="10" spans="1:14" ht="21" thickBot="1" x14ac:dyDescent="0.4">
      <c r="A10" s="26" t="s">
        <v>165</v>
      </c>
      <c r="B10" s="114"/>
      <c r="C10" s="114"/>
      <c r="D10" s="5"/>
      <c r="E10" s="114"/>
      <c r="F10" s="106"/>
      <c r="G10" s="89" t="s">
        <v>174</v>
      </c>
      <c r="H10" s="107"/>
      <c r="I10" s="4"/>
      <c r="J10" s="4"/>
    </row>
    <row r="11" spans="1:14" ht="21" thickBot="1" x14ac:dyDescent="0.4">
      <c r="A11" s="26" t="s">
        <v>166</v>
      </c>
      <c r="B11" s="114"/>
      <c r="C11" s="114"/>
      <c r="D11" s="5"/>
      <c r="E11" s="114"/>
      <c r="F11" s="106"/>
      <c r="G11" s="89" t="s">
        <v>175</v>
      </c>
      <c r="H11" s="107"/>
      <c r="I11" s="4"/>
      <c r="J11" s="4"/>
    </row>
    <row r="12" spans="1:14" ht="21" thickBot="1" x14ac:dyDescent="0.4">
      <c r="A12" s="26" t="s">
        <v>167</v>
      </c>
      <c r="B12" s="114"/>
      <c r="C12" s="114"/>
      <c r="D12" s="5"/>
      <c r="E12" s="114"/>
      <c r="F12" s="106"/>
      <c r="G12" s="115" t="s">
        <v>4</v>
      </c>
      <c r="H12" s="107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243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242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112" t="s">
        <v>252</v>
      </c>
      <c r="B15" s="113"/>
      <c r="C15" s="113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89" t="s">
        <v>170</v>
      </c>
      <c r="B16" s="114"/>
      <c r="C16" s="114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89" t="s">
        <v>171</v>
      </c>
      <c r="B17" s="114"/>
      <c r="C17" s="114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89" t="s">
        <v>253</v>
      </c>
      <c r="B18" s="114"/>
      <c r="C18" s="114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00" t="s">
        <v>5</v>
      </c>
      <c r="B20" s="101"/>
      <c r="C20" s="101"/>
      <c r="D20" s="101"/>
      <c r="E20" s="101"/>
      <c r="F20" s="101"/>
      <c r="G20" s="101"/>
      <c r="H20" s="101"/>
      <c r="I20" s="3"/>
      <c r="J20" s="4"/>
    </row>
    <row r="21" spans="1:10" ht="20.399999999999999" x14ac:dyDescent="0.35">
      <c r="A21" s="100" t="s">
        <v>6</v>
      </c>
      <c r="B21" s="101"/>
      <c r="C21" s="101"/>
      <c r="D21" s="101"/>
      <c r="E21" s="101"/>
      <c r="F21" s="101"/>
      <c r="G21" s="101"/>
      <c r="H21" s="101"/>
      <c r="I21" s="3"/>
      <c r="J21" s="4"/>
    </row>
    <row r="22" spans="1:10" ht="20.399999999999999" x14ac:dyDescent="0.35">
      <c r="A22" s="102" t="s">
        <v>250</v>
      </c>
      <c r="B22" s="101"/>
      <c r="C22" s="101"/>
      <c r="D22" s="101"/>
      <c r="E22" s="101"/>
      <c r="F22" s="101"/>
      <c r="G22" s="101"/>
      <c r="H22" s="101"/>
      <c r="I22" s="3"/>
      <c r="J22" s="4"/>
    </row>
    <row r="23" spans="1:10" ht="20.399999999999999" x14ac:dyDescent="0.35">
      <c r="A23" s="100" t="s">
        <v>7</v>
      </c>
      <c r="B23" s="101"/>
      <c r="C23" s="101"/>
      <c r="D23" s="101"/>
      <c r="E23" s="101"/>
      <c r="F23" s="101"/>
      <c r="G23" s="101"/>
      <c r="H23" s="101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00" t="s">
        <v>8</v>
      </c>
      <c r="B25" s="101"/>
      <c r="C25" s="101"/>
      <c r="D25" s="101"/>
      <c r="E25" s="101"/>
      <c r="F25" s="101"/>
      <c r="G25" s="101"/>
      <c r="H25" s="101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8" t="s">
        <v>9</v>
      </c>
      <c r="B27" s="110" t="s">
        <v>10</v>
      </c>
      <c r="C27" s="103" t="s">
        <v>11</v>
      </c>
      <c r="D27" s="104"/>
      <c r="E27" s="105" t="s">
        <v>251</v>
      </c>
      <c r="F27" s="106"/>
      <c r="G27" s="106"/>
      <c r="H27" s="107"/>
      <c r="I27" s="4"/>
      <c r="J27" s="4"/>
    </row>
    <row r="28" spans="1:10" ht="28.2" thickBot="1" x14ac:dyDescent="0.4">
      <c r="A28" s="109"/>
      <c r="B28" s="111"/>
      <c r="C28" s="18">
        <v>2019</v>
      </c>
      <c r="D28" s="18">
        <v>2020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92" t="s">
        <v>20</v>
      </c>
      <c r="B30" s="93"/>
      <c r="C30" s="93"/>
      <c r="D30" s="93"/>
      <c r="E30" s="93"/>
      <c r="F30" s="93"/>
      <c r="G30" s="93"/>
      <c r="H30" s="94"/>
      <c r="I30" s="4"/>
      <c r="J30" s="4"/>
    </row>
    <row r="31" spans="1:10" ht="21" thickBot="1" x14ac:dyDescent="0.4">
      <c r="A31" s="27" t="s">
        <v>152</v>
      </c>
      <c r="B31" s="28" t="s">
        <v>176</v>
      </c>
      <c r="C31" s="60">
        <v>9357</v>
      </c>
      <c r="D31" s="60">
        <v>1690</v>
      </c>
      <c r="E31" s="60">
        <v>4018.6</v>
      </c>
      <c r="F31" s="60">
        <v>1690</v>
      </c>
      <c r="G31" s="31">
        <f>F31-E31</f>
        <v>-2328.6</v>
      </c>
      <c r="H31" s="23">
        <f t="shared" ref="H31" si="0">F31/E31*100</f>
        <v>42.054446822276418</v>
      </c>
      <c r="I31" s="4"/>
      <c r="J31" s="4"/>
    </row>
    <row r="32" spans="1:10" ht="23.4" customHeight="1" thickBot="1" x14ac:dyDescent="0.4">
      <c r="A32" s="27" t="s">
        <v>153</v>
      </c>
      <c r="B32" s="28" t="s">
        <v>177</v>
      </c>
      <c r="C32" s="60">
        <v>9460</v>
      </c>
      <c r="D32" s="60">
        <v>1690</v>
      </c>
      <c r="E32" s="60">
        <v>4030.3</v>
      </c>
      <c r="F32" s="60">
        <v>1690</v>
      </c>
      <c r="G32" s="23">
        <f t="shared" ref="G32:G68" si="1">F32-E32</f>
        <v>-2340.3000000000002</v>
      </c>
      <c r="H32" s="23">
        <f t="shared" ref="H32:H69" si="2">F32/E32*100</f>
        <v>41.932362355159661</v>
      </c>
      <c r="I32" s="4"/>
      <c r="J32" s="4"/>
    </row>
    <row r="33" spans="1:10" ht="21" thickBot="1" x14ac:dyDescent="0.4">
      <c r="A33" s="25" t="s">
        <v>158</v>
      </c>
      <c r="B33" s="28" t="s">
        <v>178</v>
      </c>
      <c r="C33" s="59">
        <f>C31-C32</f>
        <v>-103</v>
      </c>
      <c r="D33" s="59">
        <f>D31-D32</f>
        <v>0</v>
      </c>
      <c r="E33" s="59">
        <f>E31-E32</f>
        <v>-11.700000000000273</v>
      </c>
      <c r="F33" s="59">
        <f>F31-F32</f>
        <v>0</v>
      </c>
      <c r="G33" s="61">
        <f>G31-G32</f>
        <v>11.700000000000273</v>
      </c>
      <c r="H33" s="23">
        <f t="shared" si="2"/>
        <v>0</v>
      </c>
      <c r="I33" s="4"/>
      <c r="J33" s="4"/>
    </row>
    <row r="34" spans="1:10" ht="21" thickBot="1" x14ac:dyDescent="0.4">
      <c r="A34" s="32" t="s">
        <v>179</v>
      </c>
      <c r="B34" s="28" t="s">
        <v>180</v>
      </c>
      <c r="C34" s="59">
        <f>C35+C36+C37+C38</f>
        <v>4250</v>
      </c>
      <c r="D34" s="59">
        <f>D35+D36+D37+D38</f>
        <v>5089</v>
      </c>
      <c r="E34" s="59">
        <f t="shared" ref="E34:F34" si="3">E35+E36+E37+E38</f>
        <v>4650</v>
      </c>
      <c r="F34" s="59">
        <f t="shared" si="3"/>
        <v>5089</v>
      </c>
      <c r="G34" s="23">
        <f>F34-E34</f>
        <v>439</v>
      </c>
      <c r="H34" s="23">
        <f t="shared" si="2"/>
        <v>109.44086021505377</v>
      </c>
      <c r="I34" s="4"/>
      <c r="J34" s="4"/>
    </row>
    <row r="35" spans="1:10" ht="21" thickBot="1" x14ac:dyDescent="0.4">
      <c r="A35" s="25" t="s">
        <v>241</v>
      </c>
      <c r="B35" s="33" t="s">
        <v>143</v>
      </c>
      <c r="C35" s="58">
        <v>4250</v>
      </c>
      <c r="D35" s="61">
        <v>5089</v>
      </c>
      <c r="E35" s="61">
        <v>4650</v>
      </c>
      <c r="F35" s="61">
        <v>5089</v>
      </c>
      <c r="G35" s="23">
        <f>F35-E35</f>
        <v>439</v>
      </c>
      <c r="H35" s="23">
        <f t="shared" ref="H35:H42" si="4">F35/E35*100</f>
        <v>109.44086021505377</v>
      </c>
      <c r="I35" s="4"/>
      <c r="J35" s="4"/>
    </row>
    <row r="36" spans="1:10" ht="21" thickBot="1" x14ac:dyDescent="0.4">
      <c r="A36" s="25" t="s">
        <v>151</v>
      </c>
      <c r="B36" s="28" t="s">
        <v>182</v>
      </c>
      <c r="C36" s="28"/>
      <c r="D36" s="28"/>
      <c r="E36" s="61"/>
      <c r="F36" s="28"/>
      <c r="G36" s="23"/>
      <c r="H36" s="23"/>
      <c r="I36" s="4"/>
      <c r="J36" s="4"/>
    </row>
    <row r="37" spans="1:10" ht="21" thickBot="1" x14ac:dyDescent="0.4">
      <c r="A37" s="32" t="s">
        <v>181</v>
      </c>
      <c r="B37" s="28" t="s">
        <v>183</v>
      </c>
      <c r="C37" s="28"/>
      <c r="D37" s="28"/>
      <c r="E37" s="61"/>
      <c r="F37" s="28"/>
      <c r="G37" s="23"/>
      <c r="H37" s="23"/>
      <c r="I37" s="4"/>
      <c r="J37" s="4"/>
    </row>
    <row r="38" spans="1:10" ht="21" thickBot="1" x14ac:dyDescent="0.4">
      <c r="A38" s="32" t="s">
        <v>184</v>
      </c>
      <c r="B38" s="28" t="s">
        <v>185</v>
      </c>
      <c r="C38" s="28"/>
      <c r="D38" s="28"/>
      <c r="E38" s="61"/>
      <c r="F38" s="28"/>
      <c r="G38" s="23"/>
      <c r="H38" s="23"/>
      <c r="I38" s="4"/>
      <c r="J38" s="4"/>
    </row>
    <row r="39" spans="1:10" ht="21" thickBot="1" x14ac:dyDescent="0.4">
      <c r="A39" s="32" t="s">
        <v>186</v>
      </c>
      <c r="B39" s="28" t="s">
        <v>187</v>
      </c>
      <c r="C39" s="28"/>
      <c r="D39" s="28"/>
      <c r="E39" s="59"/>
      <c r="F39" s="61"/>
      <c r="G39" s="23"/>
      <c r="H39" s="23"/>
      <c r="I39" s="4"/>
      <c r="J39" s="4"/>
    </row>
    <row r="40" spans="1:10" ht="21" thickBot="1" x14ac:dyDescent="0.4">
      <c r="A40" s="32" t="s">
        <v>188</v>
      </c>
      <c r="B40" s="28" t="s">
        <v>189</v>
      </c>
      <c r="C40" s="32"/>
      <c r="D40" s="32"/>
      <c r="E40" s="59"/>
      <c r="F40" s="61"/>
      <c r="G40" s="23"/>
      <c r="H40" s="23"/>
      <c r="I40" s="4"/>
      <c r="J40" s="4"/>
    </row>
    <row r="41" spans="1:10" ht="21" thickBot="1" x14ac:dyDescent="0.4">
      <c r="A41" s="32" t="s">
        <v>190</v>
      </c>
      <c r="B41" s="28" t="s">
        <v>191</v>
      </c>
      <c r="C41" s="60">
        <v>15921</v>
      </c>
      <c r="D41" s="60">
        <v>26518</v>
      </c>
      <c r="E41" s="59">
        <v>27388.1</v>
      </c>
      <c r="F41" s="60">
        <v>26518</v>
      </c>
      <c r="G41" s="23">
        <f t="shared" ref="G41:G43" si="5">F41-E41</f>
        <v>-870.09999999999854</v>
      </c>
      <c r="H41" s="23">
        <f t="shared" si="4"/>
        <v>96.823072794388807</v>
      </c>
      <c r="I41" s="4"/>
      <c r="J41" s="4"/>
    </row>
    <row r="42" spans="1:10" ht="16.8" customHeight="1" thickBot="1" x14ac:dyDescent="0.4">
      <c r="A42" s="32" t="s">
        <v>192</v>
      </c>
      <c r="B42" s="28" t="s">
        <v>193</v>
      </c>
      <c r="C42" s="60">
        <v>13101</v>
      </c>
      <c r="D42" s="60">
        <v>23700</v>
      </c>
      <c r="E42" s="59">
        <v>24853.8</v>
      </c>
      <c r="F42" s="60">
        <v>23700</v>
      </c>
      <c r="G42" s="23">
        <f t="shared" si="5"/>
        <v>-1153.7999999999993</v>
      </c>
      <c r="H42" s="23">
        <f t="shared" si="4"/>
        <v>95.357651546242423</v>
      </c>
      <c r="I42" s="4"/>
      <c r="J42" s="4"/>
    </row>
    <row r="43" spans="1:10" ht="24.6" customHeight="1" thickBot="1" x14ac:dyDescent="0.4">
      <c r="A43" s="32" t="s">
        <v>194</v>
      </c>
      <c r="B43" s="28" t="s">
        <v>195</v>
      </c>
      <c r="C43" s="59">
        <f>C31+C41-C32-C34-C42</f>
        <v>-1533</v>
      </c>
      <c r="D43" s="59">
        <f t="shared" ref="D43:F43" si="6">D31+D41-D32-D34-D42</f>
        <v>-2271</v>
      </c>
      <c r="E43" s="59">
        <f>E31+E41-E32-E34-E42</f>
        <v>-2127.4000000000015</v>
      </c>
      <c r="F43" s="59">
        <f t="shared" si="6"/>
        <v>-2271</v>
      </c>
      <c r="G43" s="23">
        <f t="shared" si="5"/>
        <v>-143.59999999999854</v>
      </c>
      <c r="H43" s="23">
        <f t="shared" si="2"/>
        <v>106.75002350286729</v>
      </c>
      <c r="I43" s="4"/>
      <c r="J43" s="4"/>
    </row>
    <row r="44" spans="1:10" ht="21" thickBot="1" x14ac:dyDescent="0.4">
      <c r="A44" s="32" t="s">
        <v>196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197</v>
      </c>
      <c r="B45" s="28" t="s">
        <v>198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199</v>
      </c>
      <c r="B46" s="28" t="s">
        <v>200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201</v>
      </c>
      <c r="B47" s="28" t="s">
        <v>202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203</v>
      </c>
      <c r="B48" s="28" t="s">
        <v>204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205</v>
      </c>
      <c r="B49" s="28" t="s">
        <v>206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207</v>
      </c>
      <c r="B50" s="28" t="s">
        <v>208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209</v>
      </c>
      <c r="B51" s="34" t="s">
        <v>210</v>
      </c>
      <c r="C51" s="29"/>
      <c r="D51" s="29"/>
      <c r="E51" s="29"/>
      <c r="F51" s="29"/>
      <c r="G51" s="31"/>
      <c r="H51" s="23"/>
      <c r="I51" s="4"/>
      <c r="J51" s="4"/>
    </row>
    <row r="52" spans="1:10" ht="28.2" customHeight="1" thickBot="1" x14ac:dyDescent="0.4">
      <c r="A52" s="36" t="s">
        <v>211</v>
      </c>
      <c r="B52" s="34" t="s">
        <v>212</v>
      </c>
      <c r="C52" s="80">
        <f>C43</f>
        <v>-1533</v>
      </c>
      <c r="D52" s="80">
        <f>D43</f>
        <v>-2271</v>
      </c>
      <c r="E52" s="80">
        <f t="shared" ref="E52:F52" si="7">E43</f>
        <v>-2127.4000000000015</v>
      </c>
      <c r="F52" s="80">
        <f t="shared" si="7"/>
        <v>-2271</v>
      </c>
      <c r="G52" s="81">
        <f t="shared" si="1"/>
        <v>-143.59999999999854</v>
      </c>
      <c r="H52" s="82">
        <f t="shared" si="2"/>
        <v>106.75002350286729</v>
      </c>
      <c r="I52" s="4"/>
      <c r="J52" s="4"/>
    </row>
    <row r="53" spans="1:10" ht="21" thickBot="1" x14ac:dyDescent="0.4">
      <c r="A53" s="32" t="s">
        <v>213</v>
      </c>
      <c r="B53" s="28" t="s">
        <v>214</v>
      </c>
      <c r="C53" s="58"/>
      <c r="D53" s="58"/>
      <c r="E53" s="58"/>
      <c r="F53" s="58"/>
      <c r="G53" s="31"/>
      <c r="H53" s="23"/>
      <c r="I53" s="4"/>
      <c r="J53" s="4"/>
    </row>
    <row r="54" spans="1:10" ht="21" thickBot="1" x14ac:dyDescent="0.4">
      <c r="A54" s="32" t="s">
        <v>215</v>
      </c>
      <c r="B54" s="34" t="s">
        <v>216</v>
      </c>
      <c r="C54" s="58"/>
      <c r="D54" s="58"/>
      <c r="E54" s="58"/>
      <c r="F54" s="58"/>
      <c r="G54" s="31"/>
      <c r="H54" s="23"/>
      <c r="I54" s="4"/>
      <c r="J54" s="4"/>
    </row>
    <row r="55" spans="1:10" ht="21" thickBot="1" x14ac:dyDescent="0.4">
      <c r="A55" s="32" t="s">
        <v>217</v>
      </c>
      <c r="B55" s="28" t="s">
        <v>218</v>
      </c>
      <c r="C55" s="58"/>
      <c r="D55" s="58"/>
      <c r="E55" s="58"/>
      <c r="F55" s="58"/>
      <c r="G55" s="31"/>
      <c r="H55" s="23"/>
      <c r="I55" s="4"/>
      <c r="J55" s="4"/>
    </row>
    <row r="56" spans="1:10" ht="21" thickBot="1" x14ac:dyDescent="0.4">
      <c r="A56" s="32" t="s">
        <v>219</v>
      </c>
      <c r="B56" s="28" t="s">
        <v>220</v>
      </c>
      <c r="C56" s="58"/>
      <c r="D56" s="58"/>
      <c r="E56" s="58"/>
      <c r="F56" s="58"/>
      <c r="G56" s="31"/>
      <c r="H56" s="23"/>
      <c r="I56" s="4"/>
      <c r="J56" s="4"/>
    </row>
    <row r="57" spans="1:10" ht="26.4" customHeight="1" thickBot="1" x14ac:dyDescent="0.4">
      <c r="A57" s="32" t="s">
        <v>221</v>
      </c>
      <c r="B57" s="28" t="s">
        <v>222</v>
      </c>
      <c r="C57" s="59">
        <f>C52-C53</f>
        <v>-1533</v>
      </c>
      <c r="D57" s="60">
        <f>D52-D53</f>
        <v>-2271</v>
      </c>
      <c r="E57" s="60">
        <f>E52-E53</f>
        <v>-2127.4000000000015</v>
      </c>
      <c r="F57" s="60">
        <f>F52-F53</f>
        <v>-2271</v>
      </c>
      <c r="G57" s="71">
        <f t="shared" si="1"/>
        <v>-143.59999999999854</v>
      </c>
      <c r="H57" s="67">
        <f t="shared" si="2"/>
        <v>106.75002350286729</v>
      </c>
      <c r="I57" s="4"/>
      <c r="J57" s="4"/>
    </row>
    <row r="58" spans="1:10" ht="21" thickBot="1" x14ac:dyDescent="0.4">
      <c r="A58" s="32" t="s">
        <v>223</v>
      </c>
      <c r="B58" s="34" t="s">
        <v>224</v>
      </c>
      <c r="C58" s="58"/>
      <c r="D58" s="58"/>
      <c r="E58" s="58"/>
      <c r="F58" s="57"/>
      <c r="G58" s="31"/>
      <c r="H58" s="23"/>
      <c r="I58" s="4"/>
      <c r="J58" s="4"/>
    </row>
    <row r="59" spans="1:10" ht="21" thickBot="1" x14ac:dyDescent="0.4">
      <c r="A59" s="36" t="s">
        <v>225</v>
      </c>
      <c r="B59" s="28" t="s">
        <v>226</v>
      </c>
      <c r="C59" s="58"/>
      <c r="D59" s="58"/>
      <c r="E59" s="58"/>
      <c r="F59" s="58"/>
      <c r="G59" s="71"/>
      <c r="H59" s="23"/>
      <c r="I59" s="4"/>
      <c r="J59" s="4"/>
    </row>
    <row r="60" spans="1:10" ht="21" thickBot="1" x14ac:dyDescent="0.4">
      <c r="A60" s="36" t="s">
        <v>227</v>
      </c>
      <c r="B60" s="28" t="s">
        <v>228</v>
      </c>
      <c r="C60" s="59">
        <f>C31+C41</f>
        <v>25278</v>
      </c>
      <c r="D60" s="59">
        <f t="shared" ref="D60:E60" si="8">D31+D41</f>
        <v>28208</v>
      </c>
      <c r="E60" s="59">
        <f t="shared" si="8"/>
        <v>31406.699999999997</v>
      </c>
      <c r="F60" s="59">
        <f>F31+F41</f>
        <v>28208</v>
      </c>
      <c r="G60" s="31">
        <f t="shared" si="1"/>
        <v>-3198.6999999999971</v>
      </c>
      <c r="H60" s="23">
        <f t="shared" si="2"/>
        <v>89.81523050813999</v>
      </c>
      <c r="I60" s="4"/>
      <c r="J60" s="4"/>
    </row>
    <row r="61" spans="1:10" ht="21" thickBot="1" x14ac:dyDescent="0.4">
      <c r="A61" s="32" t="s">
        <v>229</v>
      </c>
      <c r="B61" s="28" t="s">
        <v>230</v>
      </c>
      <c r="C61" s="59">
        <f>C32+C42+C34+C53</f>
        <v>26811</v>
      </c>
      <c r="D61" s="59">
        <f t="shared" ref="D61:F61" si="9">D32+D42+D34</f>
        <v>30479</v>
      </c>
      <c r="E61" s="59">
        <f t="shared" si="9"/>
        <v>33534.1</v>
      </c>
      <c r="F61" s="59">
        <f t="shared" si="9"/>
        <v>30479</v>
      </c>
      <c r="G61" s="31">
        <f t="shared" si="1"/>
        <v>-3055.0999999999985</v>
      </c>
      <c r="H61" s="23">
        <f t="shared" si="2"/>
        <v>90.889572107198347</v>
      </c>
      <c r="I61" s="4"/>
      <c r="J61" s="4"/>
    </row>
    <row r="62" spans="1:10" ht="21" thickBot="1" x14ac:dyDescent="0.4">
      <c r="A62" s="32" t="s">
        <v>231</v>
      </c>
      <c r="B62" s="30"/>
      <c r="C62" s="95"/>
      <c r="D62" s="90"/>
      <c r="E62" s="90"/>
      <c r="F62" s="96"/>
      <c r="G62" s="31"/>
      <c r="H62" s="23"/>
      <c r="I62" s="4"/>
      <c r="J62" s="4"/>
    </row>
    <row r="63" spans="1:10" ht="21" thickBot="1" x14ac:dyDescent="0.4">
      <c r="A63" s="68" t="s">
        <v>249</v>
      </c>
      <c r="B63" s="28" t="s">
        <v>232</v>
      </c>
      <c r="C63" s="59">
        <f>C64+C65+C66</f>
        <v>5574</v>
      </c>
      <c r="D63" s="59">
        <f t="shared" ref="D63:G63" si="10">D64+D65+D66</f>
        <v>2545.6999999999998</v>
      </c>
      <c r="E63" s="59">
        <f t="shared" si="10"/>
        <v>2813</v>
      </c>
      <c r="F63" s="59">
        <f t="shared" si="10"/>
        <v>2545.6999999999998</v>
      </c>
      <c r="G63" s="59">
        <f t="shared" si="10"/>
        <v>-267.3</v>
      </c>
      <c r="H63" s="23">
        <f t="shared" si="2"/>
        <v>90.497689299680047</v>
      </c>
      <c r="I63" s="4"/>
      <c r="J63" s="4"/>
    </row>
    <row r="64" spans="1:10" ht="21" thickBot="1" x14ac:dyDescent="0.4">
      <c r="A64" s="32" t="s">
        <v>233</v>
      </c>
      <c r="B64" s="28" t="s">
        <v>234</v>
      </c>
      <c r="C64" s="58">
        <v>3362.9</v>
      </c>
      <c r="D64" s="58">
        <v>979</v>
      </c>
      <c r="E64" s="73">
        <v>1447.8</v>
      </c>
      <c r="F64" s="58">
        <v>979</v>
      </c>
      <c r="G64" s="23">
        <f t="shared" si="1"/>
        <v>-468.79999999999995</v>
      </c>
      <c r="H64" s="23">
        <f t="shared" si="2"/>
        <v>67.619836994059952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2">
        <v>1904.2</v>
      </c>
      <c r="D65" s="62">
        <v>1431.7</v>
      </c>
      <c r="E65" s="70">
        <v>1202.4000000000001</v>
      </c>
      <c r="F65" s="62">
        <v>1431.7</v>
      </c>
      <c r="G65" s="31">
        <f t="shared" ref="G65" si="11">F65-E65</f>
        <v>229.29999999999995</v>
      </c>
      <c r="H65" s="23">
        <f t="shared" ref="H65" si="12">F65/E65*100</f>
        <v>119.07019294743846</v>
      </c>
      <c r="I65" s="15"/>
      <c r="J65" s="15"/>
    </row>
    <row r="66" spans="1:10" ht="21" thickBot="1" x14ac:dyDescent="0.4">
      <c r="A66" s="25" t="s">
        <v>147</v>
      </c>
      <c r="B66" s="28" t="s">
        <v>235</v>
      </c>
      <c r="C66" s="58">
        <v>306.89999999999998</v>
      </c>
      <c r="D66" s="58">
        <v>135</v>
      </c>
      <c r="E66" s="63">
        <v>162.80000000000001</v>
      </c>
      <c r="F66" s="58">
        <v>135</v>
      </c>
      <c r="G66" s="31">
        <f t="shared" si="1"/>
        <v>-27.800000000000011</v>
      </c>
      <c r="H66" s="23">
        <f t="shared" si="2"/>
        <v>82.923832923832919</v>
      </c>
      <c r="I66" s="4"/>
      <c r="J66" s="4"/>
    </row>
    <row r="67" spans="1:10" ht="21" thickBot="1" x14ac:dyDescent="0.4">
      <c r="A67" s="35" t="s">
        <v>144</v>
      </c>
      <c r="B67" s="28" t="s">
        <v>236</v>
      </c>
      <c r="C67" s="58">
        <v>14961</v>
      </c>
      <c r="D67" s="58">
        <v>17767</v>
      </c>
      <c r="E67" s="61">
        <v>17680</v>
      </c>
      <c r="F67" s="58">
        <v>17767</v>
      </c>
      <c r="G67" s="31">
        <f t="shared" si="1"/>
        <v>87</v>
      </c>
      <c r="H67" s="23">
        <f t="shared" si="2"/>
        <v>100.4920814479638</v>
      </c>
      <c r="I67" s="4"/>
      <c r="J67" s="4"/>
    </row>
    <row r="68" spans="1:10" ht="21" thickBot="1" x14ac:dyDescent="0.4">
      <c r="A68" s="68" t="s">
        <v>246</v>
      </c>
      <c r="B68" s="28" t="s">
        <v>237</v>
      </c>
      <c r="C68" s="58">
        <v>3307</v>
      </c>
      <c r="D68" s="58">
        <v>3933</v>
      </c>
      <c r="E68" s="63">
        <v>4305</v>
      </c>
      <c r="F68" s="58">
        <v>3933</v>
      </c>
      <c r="G68" s="31">
        <f t="shared" si="1"/>
        <v>-372</v>
      </c>
      <c r="H68" s="23">
        <f t="shared" si="2"/>
        <v>91.358885017421599</v>
      </c>
      <c r="I68" s="4"/>
      <c r="J68" s="4"/>
    </row>
    <row r="69" spans="1:10" ht="21" thickBot="1" x14ac:dyDescent="0.4">
      <c r="A69" s="68" t="s">
        <v>247</v>
      </c>
      <c r="B69" s="28" t="s">
        <v>238</v>
      </c>
      <c r="C69" s="58">
        <v>1848</v>
      </c>
      <c r="D69" s="58">
        <v>3307</v>
      </c>
      <c r="E69" s="63">
        <v>2733.3</v>
      </c>
      <c r="F69" s="58">
        <v>3307</v>
      </c>
      <c r="G69" s="23">
        <f>F69-E69</f>
        <v>573.69999999999982</v>
      </c>
      <c r="H69" s="23">
        <f t="shared" si="2"/>
        <v>120.98928035707752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87" t="s">
        <v>21</v>
      </c>
      <c r="B73" s="88"/>
      <c r="C73" s="88"/>
      <c r="D73" s="88"/>
      <c r="E73" s="88"/>
      <c r="F73" s="88"/>
      <c r="G73" s="88"/>
      <c r="H73" s="88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8" t="s">
        <v>248</v>
      </c>
      <c r="B76" s="28" t="s">
        <v>239</v>
      </c>
      <c r="C76" s="58">
        <v>1121</v>
      </c>
      <c r="D76" s="63">
        <v>2918</v>
      </c>
      <c r="E76" s="63">
        <v>6002.8</v>
      </c>
      <c r="F76" s="58">
        <v>2918</v>
      </c>
      <c r="G76" s="23">
        <f t="shared" ref="G76:G77" si="13">F76-E76</f>
        <v>-3084.8</v>
      </c>
      <c r="H76" s="23">
        <f t="shared" ref="H76:H77" si="14">F76/E76*100</f>
        <v>48.610648364096754</v>
      </c>
      <c r="I76" s="4"/>
      <c r="J76" s="4"/>
    </row>
    <row r="77" spans="1:10" ht="21" thickBot="1" x14ac:dyDescent="0.4">
      <c r="A77" s="32" t="s">
        <v>23</v>
      </c>
      <c r="B77" s="28" t="s">
        <v>240</v>
      </c>
      <c r="C77" s="59">
        <f>C63+C67+C68+C69+C76</f>
        <v>26811</v>
      </c>
      <c r="D77" s="59">
        <f t="shared" ref="D77:F77" si="15">D63+D67+D68+D69+D76</f>
        <v>30470.7</v>
      </c>
      <c r="E77" s="59">
        <f t="shared" si="15"/>
        <v>33534.1</v>
      </c>
      <c r="F77" s="59">
        <f t="shared" si="15"/>
        <v>30470.7</v>
      </c>
      <c r="G77" s="67">
        <f t="shared" si="13"/>
        <v>-3063.3999999999978</v>
      </c>
      <c r="H77" s="67">
        <f t="shared" si="14"/>
        <v>90.864821182020691</v>
      </c>
      <c r="I77" s="4"/>
      <c r="J77" s="4"/>
    </row>
    <row r="78" spans="1:10" ht="21" thickBot="1" x14ac:dyDescent="0.4">
      <c r="A78" s="84" t="s">
        <v>24</v>
      </c>
      <c r="B78" s="85"/>
      <c r="C78" s="85"/>
      <c r="D78" s="85"/>
      <c r="E78" s="85"/>
      <c r="F78" s="85"/>
      <c r="G78" s="85"/>
      <c r="H78" s="86"/>
      <c r="I78" s="4"/>
      <c r="J78" s="4"/>
    </row>
    <row r="79" spans="1:10" ht="21" thickBot="1" x14ac:dyDescent="0.4">
      <c r="A79" s="97" t="s">
        <v>25</v>
      </c>
      <c r="B79" s="98"/>
      <c r="C79" s="98"/>
      <c r="D79" s="98"/>
      <c r="E79" s="98"/>
      <c r="F79" s="98"/>
      <c r="G79" s="98"/>
      <c r="H79" s="99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89" t="s">
        <v>245</v>
      </c>
      <c r="B88" s="90"/>
      <c r="C88" s="90"/>
      <c r="D88" s="90"/>
      <c r="E88" s="90"/>
      <c r="F88" s="90"/>
      <c r="G88" s="90"/>
      <c r="H88" s="91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59">
        <f>C91+C92+C95+C99+C96</f>
        <v>5878.6</v>
      </c>
      <c r="D90" s="59">
        <f>D91+D92+D95+D99+D96</f>
        <v>7402.3</v>
      </c>
      <c r="E90" s="59">
        <f>E91+E92+E95+E96+E99+E93</f>
        <v>7842.2</v>
      </c>
      <c r="F90" s="59">
        <f t="shared" ref="F90" si="16">F91+F92+F95+F99+F96</f>
        <v>7402.3</v>
      </c>
      <c r="G90" s="67">
        <f t="shared" ref="G90:G100" si="17">F90-E90</f>
        <v>-439.89999999999964</v>
      </c>
      <c r="H90" s="67">
        <f t="shared" ref="H90:H100" si="18">F90/E90*100</f>
        <v>94.390604677258935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8">
        <v>2503.8000000000002</v>
      </c>
      <c r="D91" s="58">
        <v>3292.4</v>
      </c>
      <c r="E91" s="61">
        <v>3412.7</v>
      </c>
      <c r="F91" s="58">
        <v>3292.4</v>
      </c>
      <c r="G91" s="23">
        <f t="shared" si="17"/>
        <v>-120.29999999999973</v>
      </c>
      <c r="H91" s="23">
        <f t="shared" si="18"/>
        <v>96.474931872124714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8">
        <v>159.30000000000001</v>
      </c>
      <c r="D92" s="58">
        <v>79.400000000000006</v>
      </c>
      <c r="E92" s="61">
        <v>159.6</v>
      </c>
      <c r="F92" s="58">
        <v>79.400000000000006</v>
      </c>
      <c r="G92" s="23">
        <f t="shared" si="17"/>
        <v>-80.199999999999989</v>
      </c>
      <c r="H92" s="23">
        <f t="shared" si="18"/>
        <v>49.749373433583969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8">
        <v>115.5</v>
      </c>
      <c r="D93" s="58"/>
      <c r="E93" s="61"/>
      <c r="F93" s="58"/>
      <c r="G93" s="23">
        <f t="shared" ref="G93" si="19">F93-E93</f>
        <v>0</v>
      </c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8"/>
      <c r="D94" s="58"/>
      <c r="E94" s="58"/>
      <c r="F94" s="58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8">
        <v>173</v>
      </c>
      <c r="D95" s="58"/>
      <c r="E95" s="69">
        <v>92.4</v>
      </c>
      <c r="F95" s="58"/>
      <c r="G95" s="23">
        <f t="shared" si="17"/>
        <v>-92.4</v>
      </c>
      <c r="H95" s="23">
        <f t="shared" si="18"/>
        <v>0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8"/>
      <c r="D96" s="58"/>
      <c r="E96" s="58"/>
      <c r="F96" s="58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59">
        <f t="shared" ref="C97:D97" si="20">C99</f>
        <v>3042.5</v>
      </c>
      <c r="D97" s="59">
        <f t="shared" si="20"/>
        <v>4030.5</v>
      </c>
      <c r="E97" s="59">
        <f>E99</f>
        <v>4177.5</v>
      </c>
      <c r="F97" s="59">
        <f>F99</f>
        <v>4030.5</v>
      </c>
      <c r="G97" s="23">
        <f t="shared" ref="G97" si="21">F97-E97</f>
        <v>-147</v>
      </c>
      <c r="H97" s="23">
        <f t="shared" ref="H97" si="22">F97/E97*100</f>
        <v>96.481149012567329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8"/>
      <c r="D98" s="58"/>
      <c r="E98" s="58"/>
      <c r="F98" s="58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8">
        <v>3042.5</v>
      </c>
      <c r="D99" s="58">
        <v>4030.5</v>
      </c>
      <c r="E99" s="58">
        <v>4177.5</v>
      </c>
      <c r="F99" s="58">
        <v>4030.5</v>
      </c>
      <c r="G99" s="23">
        <f t="shared" si="17"/>
        <v>-147</v>
      </c>
      <c r="H99" s="23">
        <f t="shared" si="18"/>
        <v>96.481149012567329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59">
        <f>C90</f>
        <v>5878.6</v>
      </c>
      <c r="D100" s="59">
        <f t="shared" ref="D100:F100" si="23">D90</f>
        <v>7402.3</v>
      </c>
      <c r="E100" s="59">
        <f t="shared" si="23"/>
        <v>7842.2</v>
      </c>
      <c r="F100" s="59">
        <f t="shared" si="23"/>
        <v>7402.3</v>
      </c>
      <c r="G100" s="67">
        <f t="shared" si="17"/>
        <v>-439.89999999999964</v>
      </c>
      <c r="H100" s="67">
        <f t="shared" si="18"/>
        <v>94.390604677258935</v>
      </c>
      <c r="I100" s="4"/>
      <c r="J100" s="4"/>
    </row>
    <row r="101" spans="1:10" ht="21" thickBot="1" x14ac:dyDescent="0.4">
      <c r="A101" s="84" t="s">
        <v>64</v>
      </c>
      <c r="B101" s="85"/>
      <c r="C101" s="85"/>
      <c r="D101" s="85"/>
      <c r="E101" s="85"/>
      <c r="F101" s="85"/>
      <c r="G101" s="85"/>
      <c r="H101" s="86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8">
        <v>68</v>
      </c>
      <c r="D102" s="58">
        <v>41</v>
      </c>
      <c r="E102" s="58">
        <v>2</v>
      </c>
      <c r="F102" s="58">
        <v>41</v>
      </c>
      <c r="G102" s="23">
        <f t="shared" ref="G102:G103" si="24">F102-E102</f>
        <v>39</v>
      </c>
      <c r="H102" s="23">
        <f t="shared" ref="H102:H103" si="25">F102/E102*100</f>
        <v>2050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8">
        <v>41</v>
      </c>
      <c r="D103" s="58">
        <v>496</v>
      </c>
      <c r="E103" s="58">
        <v>2</v>
      </c>
      <c r="F103" s="58">
        <v>496</v>
      </c>
      <c r="G103" s="23">
        <f t="shared" si="24"/>
        <v>494</v>
      </c>
      <c r="H103" s="23">
        <f t="shared" si="25"/>
        <v>24800</v>
      </c>
      <c r="I103" s="4"/>
      <c r="J103" s="4"/>
    </row>
    <row r="104" spans="1:10" ht="21" thickBot="1" x14ac:dyDescent="0.4">
      <c r="A104" s="84" t="s">
        <v>69</v>
      </c>
      <c r="B104" s="85"/>
      <c r="C104" s="85"/>
      <c r="D104" s="85"/>
      <c r="E104" s="85"/>
      <c r="F104" s="85"/>
      <c r="G104" s="85"/>
      <c r="H104" s="86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8">
        <v>36797</v>
      </c>
      <c r="D105" s="63">
        <v>54602</v>
      </c>
      <c r="E105" s="63">
        <v>65002.5</v>
      </c>
      <c r="F105" s="63">
        <v>54602</v>
      </c>
      <c r="G105" s="23">
        <f t="shared" ref="G105" si="26">F105-E105</f>
        <v>-10400.5</v>
      </c>
      <c r="H105" s="23">
        <f t="shared" ref="H105" si="27">F105/E105*100</f>
        <v>83.999846159763081</v>
      </c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58">
        <v>36797</v>
      </c>
      <c r="D106" s="58">
        <v>54602</v>
      </c>
      <c r="E106" s="58">
        <v>65002.5</v>
      </c>
      <c r="F106" s="58">
        <v>54602</v>
      </c>
      <c r="G106" s="23">
        <f t="shared" ref="G106" si="28">F106-E106</f>
        <v>-10400.5</v>
      </c>
      <c r="H106" s="23">
        <f t="shared" ref="H106" si="29">F106/E106*100</f>
        <v>83.999846159763081</v>
      </c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8"/>
      <c r="E107" s="30"/>
      <c r="F107" s="58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8">
        <v>36797</v>
      </c>
      <c r="D108" s="63">
        <v>54602</v>
      </c>
      <c r="E108" s="63">
        <v>65002.5</v>
      </c>
      <c r="F108" s="63">
        <v>54602</v>
      </c>
      <c r="G108" s="23">
        <f t="shared" ref="G108" si="30">F108-E108</f>
        <v>-10400.5</v>
      </c>
      <c r="H108" s="23">
        <f t="shared" ref="H108" si="31">F108/E108*100</f>
        <v>83.999846159763081</v>
      </c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84" t="s">
        <v>81</v>
      </c>
      <c r="B111" s="85"/>
      <c r="C111" s="85"/>
      <c r="D111" s="85"/>
      <c r="E111" s="85"/>
      <c r="F111" s="85"/>
      <c r="G111" s="85"/>
      <c r="H111" s="86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84" t="s">
        <v>83</v>
      </c>
      <c r="B113" s="85"/>
      <c r="C113" s="85"/>
      <c r="D113" s="85"/>
      <c r="E113" s="85"/>
      <c r="F113" s="85"/>
      <c r="G113" s="85"/>
      <c r="H113" s="86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8">
        <v>43186</v>
      </c>
      <c r="D114" s="58">
        <v>85625</v>
      </c>
      <c r="E114" s="58">
        <v>89741.6</v>
      </c>
      <c r="F114" s="58">
        <v>85625</v>
      </c>
      <c r="G114" s="23">
        <f t="shared" ref="G114:G118" si="32">F114-E114</f>
        <v>-4116.6000000000058</v>
      </c>
      <c r="H114" s="23">
        <f t="shared" ref="H114" si="33">F114/E114*100</f>
        <v>95.412829724453317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8">
        <v>41946</v>
      </c>
      <c r="D115" s="58">
        <v>64002</v>
      </c>
      <c r="E115" s="58">
        <v>89741.6</v>
      </c>
      <c r="F115" s="58">
        <v>64002</v>
      </c>
      <c r="G115" s="23">
        <f t="shared" si="32"/>
        <v>-25739.600000000006</v>
      </c>
      <c r="H115" s="23">
        <f t="shared" ref="H115:H127" si="34">F115/E115*100</f>
        <v>71.318095509774722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8">
        <v>66622</v>
      </c>
      <c r="D116" s="58">
        <v>91843</v>
      </c>
      <c r="E116" s="58">
        <v>130307.1</v>
      </c>
      <c r="F116" s="58">
        <v>91843</v>
      </c>
      <c r="G116" s="23">
        <f t="shared" si="32"/>
        <v>-38464.100000000006</v>
      </c>
      <c r="H116" s="23">
        <f t="shared" si="34"/>
        <v>70.481961458738624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8">
        <v>24676</v>
      </c>
      <c r="D117" s="58">
        <v>27841</v>
      </c>
      <c r="E117" s="58">
        <v>40565.5</v>
      </c>
      <c r="F117" s="58">
        <v>27841</v>
      </c>
      <c r="G117" s="23">
        <f t="shared" si="32"/>
        <v>-12724.5</v>
      </c>
      <c r="H117" s="23">
        <f t="shared" si="34"/>
        <v>68.632212101416229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8">
        <v>1234</v>
      </c>
      <c r="D118" s="58">
        <v>21617</v>
      </c>
      <c r="E118" s="58">
        <v>21617</v>
      </c>
      <c r="F118" s="58">
        <v>21617</v>
      </c>
      <c r="G118" s="23">
        <f t="shared" si="32"/>
        <v>0</v>
      </c>
      <c r="H118" s="23">
        <f t="shared" si="34"/>
        <v>100</v>
      </c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59">
        <f>C120+C121</f>
        <v>12773</v>
      </c>
      <c r="D119" s="59">
        <f t="shared" ref="D119:E119" si="35">D120+D121</f>
        <v>22786</v>
      </c>
      <c r="E119" s="59">
        <f t="shared" si="35"/>
        <v>8165</v>
      </c>
      <c r="F119" s="59">
        <f t="shared" ref="F119" si="36">F120+F121</f>
        <v>22786</v>
      </c>
      <c r="G119" s="67">
        <f t="shared" ref="G119:G127" si="37">F119-E119</f>
        <v>14621</v>
      </c>
      <c r="H119" s="67">
        <f t="shared" si="34"/>
        <v>279.06919779546848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58">
        <v>41</v>
      </c>
      <c r="D120" s="61">
        <v>496</v>
      </c>
      <c r="E120" s="58">
        <v>2</v>
      </c>
      <c r="F120" s="61">
        <v>496</v>
      </c>
      <c r="G120" s="23">
        <f t="shared" si="37"/>
        <v>494</v>
      </c>
      <c r="H120" s="23">
        <f t="shared" si="34"/>
        <v>24800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58">
        <v>12732</v>
      </c>
      <c r="D121" s="64">
        <v>22290</v>
      </c>
      <c r="E121" s="58">
        <v>8163</v>
      </c>
      <c r="F121" s="64">
        <v>22290</v>
      </c>
      <c r="G121" s="23">
        <f t="shared" si="37"/>
        <v>14127</v>
      </c>
      <c r="H121" s="23">
        <f t="shared" si="34"/>
        <v>273.0613744946711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58"/>
      <c r="D122" s="64"/>
      <c r="E122" s="58"/>
      <c r="F122" s="64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58">
        <v>6817</v>
      </c>
      <c r="D123" s="64">
        <v>6938</v>
      </c>
      <c r="E123" s="58">
        <v>5353</v>
      </c>
      <c r="F123" s="64">
        <v>6938</v>
      </c>
      <c r="G123" s="23">
        <f t="shared" si="37"/>
        <v>1585</v>
      </c>
      <c r="H123" s="23">
        <f t="shared" si="34"/>
        <v>129.60956473005791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4"/>
      <c r="D124" s="64"/>
      <c r="E124" s="64"/>
      <c r="F124" s="64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58">
        <v>49142</v>
      </c>
      <c r="D127" s="64">
        <v>101473</v>
      </c>
      <c r="E127" s="64">
        <v>95711</v>
      </c>
      <c r="F127" s="64">
        <v>101473</v>
      </c>
      <c r="G127" s="23">
        <f t="shared" si="37"/>
        <v>5762</v>
      </c>
      <c r="H127" s="23">
        <f t="shared" si="34"/>
        <v>106.02020666381084</v>
      </c>
      <c r="I127" s="4"/>
      <c r="J127" s="4"/>
    </row>
    <row r="128" spans="1:10" ht="21" thickBot="1" x14ac:dyDescent="0.4">
      <c r="A128" s="84" t="s">
        <v>107</v>
      </c>
      <c r="B128" s="85"/>
      <c r="C128" s="85"/>
      <c r="D128" s="85"/>
      <c r="E128" s="85"/>
      <c r="F128" s="85"/>
      <c r="G128" s="85"/>
      <c r="H128" s="86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87" t="s">
        <v>21</v>
      </c>
      <c r="B140" s="88"/>
      <c r="C140" s="88"/>
      <c r="D140" s="88"/>
      <c r="E140" s="88"/>
      <c r="F140" s="88"/>
      <c r="G140" s="88"/>
      <c r="H140" s="88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84" t="s">
        <v>122</v>
      </c>
      <c r="B143" s="85"/>
      <c r="C143" s="85"/>
      <c r="D143" s="85"/>
      <c r="E143" s="85"/>
      <c r="F143" s="85"/>
      <c r="G143" s="85"/>
      <c r="H143" s="86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5">
        <v>182</v>
      </c>
      <c r="D144" s="65">
        <v>197</v>
      </c>
      <c r="E144" s="65">
        <v>189</v>
      </c>
      <c r="F144" s="65">
        <v>197</v>
      </c>
      <c r="G144" s="23">
        <f t="shared" ref="G144:G147" si="38">F144-E144</f>
        <v>8</v>
      </c>
      <c r="H144" s="23">
        <f t="shared" ref="H144:H147" si="39">F144/E144*100</f>
        <v>104.23280423280423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5">
        <v>1</v>
      </c>
      <c r="D145" s="65">
        <v>1</v>
      </c>
      <c r="E145" s="65">
        <v>1</v>
      </c>
      <c r="F145" s="65">
        <v>1</v>
      </c>
      <c r="G145" s="23">
        <f t="shared" si="38"/>
        <v>0</v>
      </c>
      <c r="H145" s="23">
        <f t="shared" si="39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5">
        <v>21</v>
      </c>
      <c r="D146" s="65">
        <v>23</v>
      </c>
      <c r="E146" s="65">
        <v>23</v>
      </c>
      <c r="F146" s="65">
        <v>23</v>
      </c>
      <c r="G146" s="23">
        <f t="shared" si="38"/>
        <v>0</v>
      </c>
      <c r="H146" s="23">
        <f t="shared" si="39"/>
        <v>100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5">
        <v>161</v>
      </c>
      <c r="D147" s="65">
        <v>173</v>
      </c>
      <c r="E147" s="74">
        <v>165</v>
      </c>
      <c r="F147" s="65">
        <v>173</v>
      </c>
      <c r="G147" s="75">
        <f t="shared" si="38"/>
        <v>8</v>
      </c>
      <c r="H147" s="23">
        <f t="shared" si="39"/>
        <v>104.84848484848486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7"/>
      <c r="F148" s="78"/>
      <c r="G148" s="79"/>
      <c r="H148" s="72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3">
        <v>18065.3</v>
      </c>
      <c r="D149" s="63">
        <v>21985</v>
      </c>
      <c r="E149" s="83">
        <v>21985</v>
      </c>
      <c r="F149" s="63">
        <v>21985</v>
      </c>
      <c r="G149" s="76">
        <f t="shared" ref="G149:G153" si="40">F149-E149</f>
        <v>0</v>
      </c>
      <c r="H149" s="56">
        <f t="shared" ref="H149:H153" si="41">F149/E149*100</f>
        <v>100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6">
        <v>9926</v>
      </c>
      <c r="D150" s="63">
        <v>9299.92</v>
      </c>
      <c r="E150" s="65">
        <v>9810.6299999999992</v>
      </c>
      <c r="F150" s="63">
        <v>9299.92</v>
      </c>
      <c r="G150" s="23">
        <f t="shared" si="40"/>
        <v>-510.70999999999913</v>
      </c>
      <c r="H150" s="23">
        <f t="shared" si="41"/>
        <v>94.794320038570419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6">
        <v>32187.9</v>
      </c>
      <c r="D151" s="66">
        <v>31215.84</v>
      </c>
      <c r="E151" s="65">
        <v>32157.02</v>
      </c>
      <c r="F151" s="66">
        <v>31215.84</v>
      </c>
      <c r="G151" s="23">
        <f t="shared" si="40"/>
        <v>-941.18000000000029</v>
      </c>
      <c r="H151" s="23">
        <f t="shared" si="41"/>
        <v>97.073174068990227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6">
        <v>11493.9</v>
      </c>
      <c r="D152" s="66">
        <v>14669.88</v>
      </c>
      <c r="E152" s="66">
        <v>14318.93</v>
      </c>
      <c r="F152" s="66">
        <v>14669.88</v>
      </c>
      <c r="G152" s="23">
        <f t="shared" si="40"/>
        <v>350.94999999999891</v>
      </c>
      <c r="H152" s="23">
        <f t="shared" si="41"/>
        <v>102.45095129314829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6">
        <v>7543.4</v>
      </c>
      <c r="D153" s="66">
        <v>8459.31</v>
      </c>
      <c r="E153" s="65">
        <v>9607.27</v>
      </c>
      <c r="F153" s="66">
        <v>8459.31</v>
      </c>
      <c r="G153" s="23">
        <f t="shared" si="40"/>
        <v>-1147.9600000000009</v>
      </c>
      <c r="H153" s="23">
        <f t="shared" si="41"/>
        <v>88.051132111411462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244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2021-01-25T06:38:50Z</cp:lastPrinted>
  <dcterms:created xsi:type="dcterms:W3CDTF">2016-08-23T16:04:46Z</dcterms:created>
  <dcterms:modified xsi:type="dcterms:W3CDTF">2021-02-10T10:41:03Z</dcterms:modified>
</cp:coreProperties>
</file>